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chael.austin\Desktop\"/>
    </mc:Choice>
  </mc:AlternateContent>
  <xr:revisionPtr revIDLastSave="0" documentId="8_{3557262C-FB7D-43CC-AD68-0BB3EC5D9218}" xr6:coauthVersionLast="47" xr6:coauthVersionMax="47" xr10:uidLastSave="{00000000-0000-0000-0000-000000000000}"/>
  <bookViews>
    <workbookView xWindow="-120" yWindow="-120" windowWidth="29040" windowHeight="15720" xr2:uid="{113025AF-560B-46FD-8E8B-98C924FEE7DC}"/>
  </bookViews>
  <sheets>
    <sheet name="Pro Form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1" l="1"/>
  <c r="N27" i="1"/>
  <c r="J27" i="1"/>
  <c r="B25" i="1"/>
  <c r="B27" i="1" s="1"/>
  <c r="R13" i="1"/>
  <c r="N13" i="1"/>
  <c r="J13" i="1"/>
  <c r="F13" i="1"/>
  <c r="B13" i="1"/>
  <c r="F25" i="1"/>
  <c r="F27" i="1" s="1"/>
  <c r="N19" i="1"/>
  <c r="R19" i="1" s="1"/>
  <c r="N18" i="1"/>
  <c r="R18" i="1" s="1"/>
  <c r="J17" i="1"/>
  <c r="N17" i="1" s="1"/>
  <c r="R17" i="1" s="1"/>
  <c r="J16" i="1"/>
  <c r="J25" i="1" s="1"/>
  <c r="J7" i="1"/>
  <c r="R6" i="1"/>
  <c r="R8" i="1" s="1"/>
  <c r="N6" i="1"/>
  <c r="N8" i="1" s="1"/>
  <c r="J6" i="1"/>
  <c r="J8" i="1" s="1"/>
  <c r="B6" i="1"/>
  <c r="B8" i="1" s="1"/>
  <c r="N7" i="1" l="1"/>
  <c r="B7" i="1"/>
  <c r="N16" i="1"/>
  <c r="R7" i="1"/>
  <c r="N25" i="1" l="1"/>
  <c r="R16" i="1"/>
  <c r="R25" i="1" s="1"/>
  <c r="R27" i="1" s="1"/>
</calcChain>
</file>

<file path=xl/sharedStrings.xml><?xml version="1.0" encoding="utf-8"?>
<sst xmlns="http://schemas.openxmlformats.org/spreadsheetml/2006/main" count="46" uniqueCount="35">
  <si>
    <t>Sp</t>
  </si>
  <si>
    <t>Su</t>
  </si>
  <si>
    <t>Fa</t>
  </si>
  <si>
    <t>Students</t>
  </si>
  <si>
    <t>Annual Headcount</t>
  </si>
  <si>
    <t xml:space="preserve"> </t>
  </si>
  <si>
    <t>Assumptions</t>
  </si>
  <si>
    <t>Annual Tuition Revenue</t>
  </si>
  <si>
    <t>Annual Room and Board Revenue</t>
  </si>
  <si>
    <t>TOTAL REVENUE</t>
  </si>
  <si>
    <t>Revenue</t>
  </si>
  <si>
    <t>Expenses</t>
  </si>
  <si>
    <t>Program Director-Salary</t>
  </si>
  <si>
    <t>Program Director-Benefits</t>
  </si>
  <si>
    <t>Computers and Office Supplies</t>
  </si>
  <si>
    <t>Marketing</t>
  </si>
  <si>
    <t>Clinical Director-Benefits</t>
  </si>
  <si>
    <t>Clinical Director-Salary</t>
  </si>
  <si>
    <t>Adjunct Salaries</t>
  </si>
  <si>
    <t>Accreditation and Consulting Expenses</t>
  </si>
  <si>
    <t>TOTAL EXPENSE</t>
  </si>
  <si>
    <t xml:space="preserve">     </t>
  </si>
  <si>
    <t xml:space="preserve">   </t>
  </si>
  <si>
    <t>Institutional Funds</t>
  </si>
  <si>
    <t>Donations</t>
  </si>
  <si>
    <t>Grant Funding</t>
  </si>
  <si>
    <t>Program Equipment and Supplies</t>
  </si>
  <si>
    <t>NET REVENUE</t>
  </si>
  <si>
    <t>1. Continuance rate of pre-RT to RT of 75%</t>
  </si>
  <si>
    <t>2. Tuition Increases of 1.5% per year</t>
  </si>
  <si>
    <t>3. Semester Fees of $204</t>
  </si>
  <si>
    <t>4. Program Attrition Rate of &gt;10%</t>
  </si>
  <si>
    <t>5. On-Campus Residency Rate of 50%</t>
  </si>
  <si>
    <t>6. Program Attrition Rate of &gt;10%</t>
  </si>
  <si>
    <t>7. On-Campus Residency Rate of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</si>
</sst>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1" fillId="0" borderId="0" xfId="0" applyFont="1"/>
    <xf numFmtId="0" fontId="0" fillId="0" borderId="0" xfId="0" applyAlignment="1">
      <alignment horizontal="left" indent="8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4EC19-71A9-4C65-BF8F-0F67B44A8537}">
  <dimension ref="A2:Z37"/>
  <sheetViews>
    <sheetView tabSelected="1" workbookViewId="0">
      <selection activeCell="Z19" sqref="Z19"/>
    </sheetView>
  </sheetViews>
  <sheetFormatPr defaultRowHeight="15" x14ac:dyDescent="0.25"/>
  <cols>
    <col min="1" max="1" width="36.7109375" customWidth="1"/>
    <col min="2" max="4" width="4.140625" customWidth="1"/>
    <col min="5" max="5" width="3" customWidth="1"/>
    <col min="6" max="6" width="3.28515625" customWidth="1"/>
    <col min="7" max="7" width="3" customWidth="1"/>
    <col min="8" max="8" width="3.28515625" customWidth="1"/>
    <col min="9" max="9" width="3" customWidth="1"/>
    <col min="10" max="10" width="2.85546875" customWidth="1"/>
    <col min="11" max="11" width="3.42578125" customWidth="1"/>
    <col min="12" max="13" width="3" customWidth="1"/>
    <col min="14" max="15" width="3.140625" customWidth="1"/>
    <col min="16" max="16" width="2.85546875" customWidth="1"/>
    <col min="17" max="17" width="3.140625" customWidth="1"/>
    <col min="18" max="18" width="3.42578125" customWidth="1"/>
    <col min="19" max="20" width="3.5703125" customWidth="1"/>
  </cols>
  <sheetData>
    <row r="2" spans="1:23" x14ac:dyDescent="0.25">
      <c r="B2" s="8">
        <v>2024</v>
      </c>
      <c r="C2" s="8"/>
      <c r="D2" s="8"/>
      <c r="F2" s="8">
        <v>2025</v>
      </c>
      <c r="G2" s="8"/>
      <c r="H2" s="8"/>
      <c r="J2" s="8">
        <v>2026</v>
      </c>
      <c r="K2" s="8"/>
      <c r="N2" s="8">
        <v>2027</v>
      </c>
      <c r="O2" s="8"/>
      <c r="P2" s="8"/>
      <c r="R2" s="8">
        <v>2028</v>
      </c>
      <c r="S2" s="8"/>
      <c r="T2" s="8"/>
    </row>
    <row r="3" spans="1:23" x14ac:dyDescent="0.25">
      <c r="B3" t="s">
        <v>0</v>
      </c>
      <c r="C3" t="s">
        <v>1</v>
      </c>
      <c r="D3" t="s">
        <v>2</v>
      </c>
      <c r="F3" t="s">
        <v>0</v>
      </c>
      <c r="G3" t="s">
        <v>1</v>
      </c>
      <c r="H3" t="s">
        <v>2</v>
      </c>
      <c r="J3" t="s">
        <v>0</v>
      </c>
      <c r="K3" t="s">
        <v>1</v>
      </c>
      <c r="L3" t="s">
        <v>2</v>
      </c>
      <c r="N3" t="s">
        <v>0</v>
      </c>
      <c r="O3" t="s">
        <v>1</v>
      </c>
      <c r="P3" t="s">
        <v>2</v>
      </c>
      <c r="R3">
        <v>29</v>
      </c>
      <c r="S3">
        <v>14</v>
      </c>
      <c r="T3">
        <v>2</v>
      </c>
    </row>
    <row r="4" spans="1:23" x14ac:dyDescent="0.25">
      <c r="A4" s="3" t="s">
        <v>10</v>
      </c>
    </row>
    <row r="5" spans="1:23" x14ac:dyDescent="0.25">
      <c r="A5" t="s">
        <v>3</v>
      </c>
      <c r="B5">
        <v>0</v>
      </c>
      <c r="C5">
        <v>0</v>
      </c>
      <c r="D5">
        <v>0</v>
      </c>
      <c r="F5">
        <v>0</v>
      </c>
      <c r="G5">
        <v>0</v>
      </c>
      <c r="H5">
        <v>0</v>
      </c>
      <c r="J5">
        <v>15</v>
      </c>
      <c r="K5">
        <v>14</v>
      </c>
      <c r="L5">
        <v>35</v>
      </c>
      <c r="N5">
        <v>29</v>
      </c>
      <c r="O5">
        <v>14</v>
      </c>
      <c r="P5">
        <v>35</v>
      </c>
      <c r="R5">
        <v>29</v>
      </c>
      <c r="S5">
        <v>14</v>
      </c>
      <c r="T5">
        <v>35</v>
      </c>
    </row>
    <row r="6" spans="1:23" x14ac:dyDescent="0.25">
      <c r="A6" t="s">
        <v>4</v>
      </c>
      <c r="B6" s="8">
        <f>B5+C5+D5</f>
        <v>0</v>
      </c>
      <c r="C6" s="8"/>
      <c r="D6" s="8"/>
      <c r="F6" s="8">
        <v>0</v>
      </c>
      <c r="G6" s="8"/>
      <c r="H6" s="8"/>
      <c r="J6" s="8">
        <f>J5+K5+L5</f>
        <v>64</v>
      </c>
      <c r="K6" s="8"/>
      <c r="L6" s="8"/>
      <c r="N6" s="8">
        <f>N5+O5+P5</f>
        <v>78</v>
      </c>
      <c r="O6" s="8"/>
      <c r="P6" s="8"/>
      <c r="R6" s="8">
        <f>R5+S5+T5</f>
        <v>78</v>
      </c>
      <c r="S6" s="8"/>
      <c r="T6" s="8"/>
    </row>
    <row r="7" spans="1:23" x14ac:dyDescent="0.25">
      <c r="A7" t="s">
        <v>7</v>
      </c>
      <c r="B7" s="7">
        <f>B6*2169</f>
        <v>0</v>
      </c>
      <c r="C7" s="7"/>
      <c r="D7" s="7"/>
      <c r="F7" s="7">
        <v>0</v>
      </c>
      <c r="G7" s="7"/>
      <c r="H7" s="7"/>
      <c r="J7" s="7">
        <f>(J6*2235)</f>
        <v>143040</v>
      </c>
      <c r="K7" s="7"/>
      <c r="L7" s="7"/>
      <c r="N7" s="7">
        <f>(N6*2235)</f>
        <v>174330</v>
      </c>
      <c r="O7" s="7"/>
      <c r="P7" s="7"/>
      <c r="R7" s="7">
        <f>R6*2302</f>
        <v>179556</v>
      </c>
      <c r="S7" s="7"/>
      <c r="T7" s="7"/>
    </row>
    <row r="8" spans="1:23" x14ac:dyDescent="0.25">
      <c r="A8" t="s">
        <v>8</v>
      </c>
      <c r="B8" s="7">
        <f>(B6*0.5)*8400</f>
        <v>0</v>
      </c>
      <c r="C8" s="7"/>
      <c r="D8" s="7"/>
      <c r="F8" s="7">
        <v>0</v>
      </c>
      <c r="G8" s="7"/>
      <c r="H8" s="7"/>
      <c r="I8" s="2"/>
      <c r="J8" s="7">
        <f>(J6*0.5)*2649</f>
        <v>84768</v>
      </c>
      <c r="K8" s="7"/>
      <c r="L8" s="7"/>
      <c r="M8" s="2" t="s">
        <v>5</v>
      </c>
      <c r="N8" s="7">
        <f>(N6*0.5)*2649</f>
        <v>103311</v>
      </c>
      <c r="O8" s="7"/>
      <c r="P8" s="7"/>
      <c r="Q8" s="2"/>
      <c r="R8" s="7">
        <f>(R6*0.5)*2649</f>
        <v>103311</v>
      </c>
      <c r="S8" s="7"/>
      <c r="T8" s="7"/>
    </row>
    <row r="9" spans="1:23" x14ac:dyDescent="0.25">
      <c r="A9" t="s">
        <v>23</v>
      </c>
      <c r="B9" s="7">
        <v>25000</v>
      </c>
      <c r="C9" s="7"/>
      <c r="D9" s="7"/>
      <c r="F9" s="7">
        <v>25000</v>
      </c>
      <c r="G9" s="7"/>
      <c r="H9" s="7"/>
      <c r="I9" s="2"/>
      <c r="J9" s="7"/>
      <c r="K9" s="7"/>
      <c r="L9" s="7"/>
      <c r="M9" s="2"/>
      <c r="N9" s="7"/>
      <c r="O9" s="7"/>
      <c r="P9" s="7"/>
      <c r="Q9" s="2"/>
      <c r="R9" s="7"/>
      <c r="S9" s="7"/>
      <c r="T9" s="7"/>
    </row>
    <row r="10" spans="1:23" x14ac:dyDescent="0.25">
      <c r="A10" t="s">
        <v>24</v>
      </c>
      <c r="B10" s="7">
        <v>15000</v>
      </c>
      <c r="C10" s="7"/>
      <c r="D10" s="7"/>
      <c r="F10" s="7">
        <v>15000</v>
      </c>
      <c r="G10" s="7"/>
      <c r="H10" s="7"/>
      <c r="I10" s="2"/>
      <c r="J10" s="7"/>
      <c r="K10" s="7"/>
      <c r="L10" s="7"/>
      <c r="M10" s="2"/>
      <c r="N10" s="7"/>
      <c r="O10" s="7"/>
      <c r="P10" s="7"/>
      <c r="Q10" s="2"/>
      <c r="R10" s="7"/>
      <c r="S10" s="7"/>
      <c r="T10" s="7"/>
    </row>
    <row r="11" spans="1:23" x14ac:dyDescent="0.25">
      <c r="A11" t="s">
        <v>25</v>
      </c>
      <c r="B11" s="7">
        <v>150000</v>
      </c>
      <c r="C11" s="7"/>
      <c r="D11" s="7"/>
      <c r="F11" s="7">
        <v>150000</v>
      </c>
      <c r="G11" s="7"/>
      <c r="H11" s="7"/>
      <c r="I11" s="2"/>
      <c r="J11" s="7">
        <v>150000</v>
      </c>
      <c r="K11" s="7"/>
      <c r="L11" s="7"/>
      <c r="M11" s="2"/>
      <c r="N11" s="7">
        <v>150000</v>
      </c>
      <c r="O11" s="7"/>
      <c r="P11" s="7"/>
      <c r="Q11" s="2"/>
      <c r="R11" s="7">
        <v>150000</v>
      </c>
      <c r="S11" s="7"/>
      <c r="T11" s="7"/>
    </row>
    <row r="12" spans="1:23" x14ac:dyDescent="0.25">
      <c r="B12" s="5"/>
      <c r="C12" s="5"/>
      <c r="D12" s="5"/>
      <c r="F12" s="5"/>
      <c r="G12" s="5"/>
      <c r="H12" s="5"/>
      <c r="I12" s="2"/>
      <c r="J12" s="5"/>
      <c r="K12" s="5"/>
      <c r="L12" s="5"/>
      <c r="M12" s="2"/>
      <c r="N12" s="5"/>
      <c r="O12" s="5"/>
      <c r="P12" s="5"/>
      <c r="Q12" s="2"/>
      <c r="R12" s="5"/>
      <c r="S12" s="5"/>
      <c r="T12" s="5"/>
    </row>
    <row r="13" spans="1:23" x14ac:dyDescent="0.25">
      <c r="A13" s="4" t="s">
        <v>9</v>
      </c>
      <c r="B13" s="7">
        <f>B9+B11</f>
        <v>175000</v>
      </c>
      <c r="C13" s="8"/>
      <c r="D13" s="8"/>
      <c r="F13" s="7">
        <f>F9+F11</f>
        <v>175000</v>
      </c>
      <c r="G13" s="8"/>
      <c r="H13" s="8"/>
      <c r="J13" s="7">
        <f>J7+J8+J11</f>
        <v>377808</v>
      </c>
      <c r="K13" s="8"/>
      <c r="L13" s="8"/>
      <c r="N13" s="7">
        <f>N7+N8+N11</f>
        <v>427641</v>
      </c>
      <c r="O13" s="8"/>
      <c r="P13" s="8"/>
      <c r="R13" s="7">
        <f>R7+R8+R11</f>
        <v>432867</v>
      </c>
      <c r="S13" s="8"/>
      <c r="T13" s="8"/>
    </row>
    <row r="14" spans="1:23" x14ac:dyDescent="0.25">
      <c r="W14" t="s">
        <v>5</v>
      </c>
    </row>
    <row r="15" spans="1:23" x14ac:dyDescent="0.25">
      <c r="A15" s="3" t="s">
        <v>11</v>
      </c>
      <c r="D15" t="s">
        <v>5</v>
      </c>
    </row>
    <row r="16" spans="1:23" x14ac:dyDescent="0.25">
      <c r="A16" t="s">
        <v>12</v>
      </c>
      <c r="B16" s="7"/>
      <c r="C16" s="7"/>
      <c r="D16" s="7"/>
      <c r="E16" s="2"/>
      <c r="F16" s="7">
        <v>80000</v>
      </c>
      <c r="G16" s="7"/>
      <c r="H16" s="7"/>
      <c r="I16" s="2"/>
      <c r="J16" s="7">
        <f>F16*1.03</f>
        <v>82400</v>
      </c>
      <c r="K16" s="7"/>
      <c r="L16" s="7"/>
      <c r="M16" s="2"/>
      <c r="N16" s="7">
        <f>J16*1.03</f>
        <v>84872</v>
      </c>
      <c r="O16" s="7"/>
      <c r="P16" s="7"/>
      <c r="Q16" s="2"/>
      <c r="R16" s="7">
        <f>N16*1.03</f>
        <v>87418.16</v>
      </c>
      <c r="S16" s="7"/>
      <c r="T16" s="7"/>
    </row>
    <row r="17" spans="1:26" x14ac:dyDescent="0.25">
      <c r="A17" t="s">
        <v>13</v>
      </c>
      <c r="B17" s="7"/>
      <c r="C17" s="7"/>
      <c r="D17" s="7"/>
      <c r="E17" s="2"/>
      <c r="F17" s="7">
        <v>43583</v>
      </c>
      <c r="G17" s="7"/>
      <c r="H17" s="7"/>
      <c r="I17" s="2"/>
      <c r="J17" s="7">
        <f>F17*1.03</f>
        <v>44890.49</v>
      </c>
      <c r="K17" s="7"/>
      <c r="L17" s="7"/>
      <c r="M17" s="2"/>
      <c r="N17" s="7">
        <f>J17*1.03</f>
        <v>46237.204700000002</v>
      </c>
      <c r="O17" s="7"/>
      <c r="P17" s="7"/>
      <c r="Q17" s="2"/>
      <c r="R17" s="7">
        <f>N17*1.03</f>
        <v>47624.320841000001</v>
      </c>
      <c r="S17" s="7"/>
      <c r="T17" s="7"/>
    </row>
    <row r="18" spans="1:26" x14ac:dyDescent="0.25">
      <c r="A18" t="s">
        <v>17</v>
      </c>
      <c r="B18" s="7"/>
      <c r="C18" s="7"/>
      <c r="D18" s="7"/>
      <c r="E18" s="2"/>
      <c r="F18" s="7"/>
      <c r="G18" s="7"/>
      <c r="H18" s="7"/>
      <c r="I18" s="2"/>
      <c r="J18" s="7">
        <v>65000</v>
      </c>
      <c r="K18" s="7"/>
      <c r="L18" s="7"/>
      <c r="M18" s="2"/>
      <c r="N18" s="7">
        <f>J18*1.03</f>
        <v>66950</v>
      </c>
      <c r="O18" s="7"/>
      <c r="P18" s="7"/>
      <c r="Q18" s="2"/>
      <c r="R18" s="7">
        <f>N18*1.03</f>
        <v>68958.5</v>
      </c>
      <c r="S18" s="7"/>
      <c r="T18" s="7"/>
      <c r="Z18" t="s">
        <v>22</v>
      </c>
    </row>
    <row r="19" spans="1:26" x14ac:dyDescent="0.25">
      <c r="A19" t="s">
        <v>16</v>
      </c>
      <c r="B19" s="7"/>
      <c r="C19" s="7"/>
      <c r="D19" s="7"/>
      <c r="E19" s="2"/>
      <c r="F19" s="7"/>
      <c r="G19" s="7"/>
      <c r="H19" s="7"/>
      <c r="I19" s="2"/>
      <c r="J19" s="7">
        <v>40115</v>
      </c>
      <c r="K19" s="7"/>
      <c r="L19" s="7"/>
      <c r="M19" s="2"/>
      <c r="N19" s="7">
        <f>J19*1.03</f>
        <v>41318.450000000004</v>
      </c>
      <c r="O19" s="7"/>
      <c r="P19" s="7"/>
      <c r="Q19" s="2"/>
      <c r="R19" s="7">
        <f>N19*1.03</f>
        <v>42558.003500000006</v>
      </c>
      <c r="S19" s="7"/>
      <c r="T19" s="7"/>
    </row>
    <row r="20" spans="1:26" x14ac:dyDescent="0.25">
      <c r="A20" t="s">
        <v>18</v>
      </c>
      <c r="B20" s="7"/>
      <c r="C20" s="7"/>
      <c r="D20" s="7"/>
      <c r="E20" s="2"/>
      <c r="F20" s="7"/>
      <c r="G20" s="7"/>
      <c r="H20" s="7"/>
      <c r="I20" s="2"/>
      <c r="J20" s="7">
        <v>15000</v>
      </c>
      <c r="K20" s="7"/>
      <c r="L20" s="7"/>
      <c r="M20" s="2"/>
      <c r="N20" s="7">
        <v>15000</v>
      </c>
      <c r="O20" s="7"/>
      <c r="P20" s="7"/>
      <c r="Q20" s="2"/>
      <c r="R20" s="7">
        <v>15000</v>
      </c>
      <c r="S20" s="7"/>
      <c r="T20" s="7"/>
      <c r="Z20" t="s">
        <v>21</v>
      </c>
    </row>
    <row r="21" spans="1:26" x14ac:dyDescent="0.25">
      <c r="A21" t="s">
        <v>26</v>
      </c>
      <c r="B21" s="7">
        <v>125000</v>
      </c>
      <c r="C21" s="7"/>
      <c r="D21" s="7"/>
      <c r="E21" s="2"/>
      <c r="F21" s="7">
        <v>25000</v>
      </c>
      <c r="G21" s="7"/>
      <c r="H21" s="7"/>
      <c r="I21" s="2"/>
      <c r="J21" s="7">
        <v>15000</v>
      </c>
      <c r="K21" s="7"/>
      <c r="L21" s="7"/>
      <c r="M21" s="2"/>
      <c r="N21" s="7">
        <v>5000</v>
      </c>
      <c r="O21" s="7"/>
      <c r="P21" s="7"/>
      <c r="Q21" s="2"/>
      <c r="R21" s="7">
        <f>5000</f>
        <v>5000</v>
      </c>
      <c r="S21" s="7"/>
      <c r="T21" s="7"/>
      <c r="U21" s="2"/>
    </row>
    <row r="22" spans="1:26" x14ac:dyDescent="0.25">
      <c r="A22" t="s">
        <v>19</v>
      </c>
      <c r="B22" s="7">
        <v>15000</v>
      </c>
      <c r="C22" s="7"/>
      <c r="D22" s="7"/>
      <c r="E22" s="2"/>
      <c r="F22" s="7">
        <v>5000</v>
      </c>
      <c r="G22" s="7"/>
      <c r="H22" s="7"/>
      <c r="I22" s="2"/>
      <c r="J22" s="7">
        <v>1500</v>
      </c>
      <c r="K22" s="7"/>
      <c r="L22" s="7"/>
      <c r="M22" s="2"/>
      <c r="N22" s="7">
        <v>1500</v>
      </c>
      <c r="O22" s="7"/>
      <c r="P22" s="7"/>
      <c r="Q22" s="2"/>
      <c r="R22" s="7">
        <v>1500</v>
      </c>
      <c r="S22" s="7"/>
      <c r="T22" s="7"/>
    </row>
    <row r="23" spans="1:26" x14ac:dyDescent="0.25">
      <c r="A23" t="s">
        <v>14</v>
      </c>
      <c r="B23" s="7"/>
      <c r="C23" s="7"/>
      <c r="D23" s="7"/>
      <c r="E23" s="2"/>
      <c r="F23" s="7">
        <v>5000</v>
      </c>
      <c r="G23" s="7"/>
      <c r="H23" s="7"/>
      <c r="I23" s="2"/>
      <c r="J23" s="7">
        <v>1000</v>
      </c>
      <c r="K23" s="7"/>
      <c r="L23" s="7"/>
      <c r="M23" s="2"/>
      <c r="N23" s="7">
        <v>1000</v>
      </c>
      <c r="O23" s="7"/>
      <c r="P23" s="7"/>
      <c r="Q23" s="2"/>
      <c r="R23" s="7">
        <v>1000</v>
      </c>
      <c r="S23" s="7"/>
      <c r="T23" s="7"/>
    </row>
    <row r="24" spans="1:26" x14ac:dyDescent="0.25">
      <c r="A24" t="s">
        <v>15</v>
      </c>
      <c r="B24" s="7">
        <v>5000</v>
      </c>
      <c r="C24" s="7"/>
      <c r="D24" s="7"/>
      <c r="E24" s="2"/>
      <c r="F24" s="7">
        <v>10000</v>
      </c>
      <c r="G24" s="7"/>
      <c r="H24" s="7"/>
      <c r="I24" s="2"/>
      <c r="J24" s="7">
        <v>10000</v>
      </c>
      <c r="K24" s="7"/>
      <c r="L24" s="7"/>
      <c r="M24" s="2"/>
      <c r="N24" s="7">
        <v>10000</v>
      </c>
      <c r="O24" s="7"/>
      <c r="P24" s="7"/>
      <c r="Q24" s="2"/>
      <c r="R24" s="7">
        <v>10000</v>
      </c>
      <c r="S24" s="7"/>
      <c r="T24" s="7"/>
    </row>
    <row r="25" spans="1:26" x14ac:dyDescent="0.25">
      <c r="A25" s="1" t="s">
        <v>20</v>
      </c>
      <c r="B25" s="7">
        <f>SUM(B21:B24)</f>
        <v>145000</v>
      </c>
      <c r="C25" s="7"/>
      <c r="D25" s="7"/>
      <c r="F25" s="7">
        <f>SUM(F16:H24)</f>
        <v>168583</v>
      </c>
      <c r="G25" s="8"/>
      <c r="H25" s="8"/>
      <c r="J25" s="7">
        <f>SUM(J16:L24)</f>
        <v>274905.49</v>
      </c>
      <c r="K25" s="8"/>
      <c r="L25" s="8"/>
      <c r="N25" s="7">
        <f>SUM(N16:P24)</f>
        <v>271877.65470000001</v>
      </c>
      <c r="O25" s="8"/>
      <c r="P25" s="8"/>
      <c r="R25" s="7">
        <f>SUM(R16:T24)</f>
        <v>279058.98434100003</v>
      </c>
      <c r="S25" s="8"/>
      <c r="T25" s="8"/>
    </row>
    <row r="26" spans="1:26" x14ac:dyDescent="0.25">
      <c r="A26" s="1"/>
      <c r="B26" s="1"/>
      <c r="C26" s="1"/>
    </row>
    <row r="27" spans="1:26" x14ac:dyDescent="0.25">
      <c r="A27" s="1" t="s">
        <v>27</v>
      </c>
      <c r="B27" s="7">
        <f>B13-B25</f>
        <v>30000</v>
      </c>
      <c r="C27" s="8"/>
      <c r="D27" s="8"/>
      <c r="F27" s="7">
        <f>F13-F25</f>
        <v>6417</v>
      </c>
      <c r="G27" s="8"/>
      <c r="H27" s="8"/>
      <c r="J27" s="7">
        <f>J13-J25</f>
        <v>102902.51000000001</v>
      </c>
      <c r="K27" s="8"/>
      <c r="L27" s="8"/>
      <c r="N27" s="7">
        <f>N13-N25</f>
        <v>155763.34529999999</v>
      </c>
      <c r="O27" s="8"/>
      <c r="P27" s="8"/>
      <c r="R27" s="7">
        <f>R13-R25</f>
        <v>153808.01565899997</v>
      </c>
      <c r="S27" s="8"/>
      <c r="T27" s="8"/>
    </row>
    <row r="28" spans="1:26" x14ac:dyDescent="0.25">
      <c r="A28" s="1"/>
      <c r="B28" s="1"/>
      <c r="C28" s="1"/>
    </row>
    <row r="30" spans="1:26" x14ac:dyDescent="0.25">
      <c r="A30" s="9" t="s">
        <v>6</v>
      </c>
      <c r="B30" s="9"/>
      <c r="C30" s="9"/>
    </row>
    <row r="31" spans="1:26" x14ac:dyDescent="0.25">
      <c r="A31" s="10" t="s">
        <v>28</v>
      </c>
      <c r="B31" s="10"/>
      <c r="C31" s="10"/>
      <c r="D31" s="10"/>
    </row>
    <row r="32" spans="1:26" x14ac:dyDescent="0.25">
      <c r="A32" s="6" t="s">
        <v>29</v>
      </c>
      <c r="B32" s="6"/>
      <c r="C32" s="6"/>
      <c r="D32" s="6"/>
    </row>
    <row r="33" spans="1:4" x14ac:dyDescent="0.25">
      <c r="A33" s="10" t="s">
        <v>30</v>
      </c>
      <c r="B33" s="10"/>
      <c r="C33" s="10"/>
      <c r="D33" s="10"/>
    </row>
    <row r="34" spans="1:4" x14ac:dyDescent="0.25">
      <c r="A34" s="6" t="s">
        <v>31</v>
      </c>
      <c r="B34" s="6"/>
      <c r="C34" s="6"/>
      <c r="D34" s="6"/>
    </row>
    <row r="35" spans="1:4" x14ac:dyDescent="0.25">
      <c r="A35" s="6" t="s">
        <v>32</v>
      </c>
      <c r="B35" s="6"/>
      <c r="C35" s="6"/>
      <c r="D35" s="6"/>
    </row>
    <row r="36" spans="1:4" x14ac:dyDescent="0.25">
      <c r="A36" s="6" t="s">
        <v>33</v>
      </c>
      <c r="B36" s="6"/>
      <c r="C36" s="6"/>
      <c r="D36" s="6"/>
    </row>
    <row r="37" spans="1:4" x14ac:dyDescent="0.25">
      <c r="A37" s="6" t="s">
        <v>34</v>
      </c>
      <c r="B37" s="6"/>
      <c r="C37" s="6"/>
      <c r="D37" s="6"/>
    </row>
  </sheetData>
  <mergeCells count="98">
    <mergeCell ref="R13:T13"/>
    <mergeCell ref="B13:D13"/>
    <mergeCell ref="B8:D8"/>
    <mergeCell ref="F8:H8"/>
    <mergeCell ref="J8:L8"/>
    <mergeCell ref="N8:P8"/>
    <mergeCell ref="R8:T8"/>
    <mergeCell ref="N10:P10"/>
    <mergeCell ref="R10:T10"/>
    <mergeCell ref="J11:L11"/>
    <mergeCell ref="A33:D33"/>
    <mergeCell ref="F18:H18"/>
    <mergeCell ref="B18:D18"/>
    <mergeCell ref="J18:L18"/>
    <mergeCell ref="B20:D20"/>
    <mergeCell ref="F20:H20"/>
    <mergeCell ref="J20:L20"/>
    <mergeCell ref="B22:D22"/>
    <mergeCell ref="F22:H22"/>
    <mergeCell ref="J22:L22"/>
    <mergeCell ref="B25:D25"/>
    <mergeCell ref="F25:H25"/>
    <mergeCell ref="J25:L25"/>
    <mergeCell ref="J27:L27"/>
    <mergeCell ref="J13:L13"/>
    <mergeCell ref="N13:P13"/>
    <mergeCell ref="N18:P18"/>
    <mergeCell ref="J16:L16"/>
    <mergeCell ref="J17:L17"/>
    <mergeCell ref="R18:T18"/>
    <mergeCell ref="B19:D19"/>
    <mergeCell ref="F19:H19"/>
    <mergeCell ref="J19:L19"/>
    <mergeCell ref="N19:P19"/>
    <mergeCell ref="R19:T19"/>
    <mergeCell ref="N20:P20"/>
    <mergeCell ref="R20:T20"/>
    <mergeCell ref="B21:D21"/>
    <mergeCell ref="F21:H21"/>
    <mergeCell ref="J21:L21"/>
    <mergeCell ref="N21:P21"/>
    <mergeCell ref="R21:T21"/>
    <mergeCell ref="N22:P22"/>
    <mergeCell ref="R22:T22"/>
    <mergeCell ref="B24:D24"/>
    <mergeCell ref="F24:H24"/>
    <mergeCell ref="J24:L24"/>
    <mergeCell ref="N24:P24"/>
    <mergeCell ref="R24:T24"/>
    <mergeCell ref="B23:D23"/>
    <mergeCell ref="F23:H23"/>
    <mergeCell ref="J23:L23"/>
    <mergeCell ref="N23:P23"/>
    <mergeCell ref="R23:T23"/>
    <mergeCell ref="N25:P25"/>
    <mergeCell ref="R25:T25"/>
    <mergeCell ref="B2:D2"/>
    <mergeCell ref="F2:H2"/>
    <mergeCell ref="J2:K2"/>
    <mergeCell ref="N2:P2"/>
    <mergeCell ref="R2:T2"/>
    <mergeCell ref="F6:H6"/>
    <mergeCell ref="J6:L6"/>
    <mergeCell ref="N6:P6"/>
    <mergeCell ref="R6:T6"/>
    <mergeCell ref="B7:D7"/>
    <mergeCell ref="F7:H7"/>
    <mergeCell ref="J7:L7"/>
    <mergeCell ref="N7:P7"/>
    <mergeCell ref="R7:T7"/>
    <mergeCell ref="B6:D6"/>
    <mergeCell ref="A30:C30"/>
    <mergeCell ref="A31:D31"/>
    <mergeCell ref="B11:D11"/>
    <mergeCell ref="F11:H11"/>
    <mergeCell ref="B27:D27"/>
    <mergeCell ref="F27:H27"/>
    <mergeCell ref="F16:H16"/>
    <mergeCell ref="B17:D17"/>
    <mergeCell ref="F17:H17"/>
    <mergeCell ref="B16:D16"/>
    <mergeCell ref="F13:H13"/>
    <mergeCell ref="N27:P27"/>
    <mergeCell ref="R27:T27"/>
    <mergeCell ref="N11:P11"/>
    <mergeCell ref="R11:T11"/>
    <mergeCell ref="B9:D9"/>
    <mergeCell ref="F9:H9"/>
    <mergeCell ref="J9:L9"/>
    <mergeCell ref="N9:P9"/>
    <mergeCell ref="R9:T9"/>
    <mergeCell ref="B10:D10"/>
    <mergeCell ref="F10:H10"/>
    <mergeCell ref="J10:L10"/>
    <mergeCell ref="N16:P16"/>
    <mergeCell ref="R16:T16"/>
    <mergeCell ref="N17:P17"/>
    <mergeCell ref="R17:T17"/>
  </mergeCells>
  <pageMargins left="0.7" right="0.7" top="0.75" bottom="0.75" header="0.3" footer="0.3"/>
  <pageSetup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33069C248BFC4FA8A8E7D16F650679" ma:contentTypeVersion="16" ma:contentTypeDescription="Create a new document." ma:contentTypeScope="" ma:versionID="6d7c369071f752717434dcaa6c58af26">
  <xsd:schema xmlns:xsd="http://www.w3.org/2001/XMLSchema" xmlns:xs="http://www.w3.org/2001/XMLSchema" xmlns:p="http://schemas.microsoft.com/office/2006/metadata/properties" xmlns:ns3="e3af8445-a42a-4073-9f21-5c5f10f84bf1" xmlns:ns4="79872e5c-ab7b-4610-aefc-71b92a847981" targetNamespace="http://schemas.microsoft.com/office/2006/metadata/properties" ma:root="true" ma:fieldsID="e155eda5ce18e88c8b02f1a29b937e77" ns3:_="" ns4:_="">
    <xsd:import namespace="e3af8445-a42a-4073-9f21-5c5f10f84bf1"/>
    <xsd:import namespace="79872e5c-ab7b-4610-aefc-71b92a8479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_activity" minOccurs="0"/>
                <xsd:element ref="ns3:MediaServiceSystemTags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af8445-a42a-4073-9f21-5c5f10f84b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872e5c-ab7b-4610-aefc-71b92a847981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3af8445-a42a-4073-9f21-5c5f10f84bf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85A282-DDF3-4866-B8BA-5D081736A5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af8445-a42a-4073-9f21-5c5f10f84bf1"/>
    <ds:schemaRef ds:uri="79872e5c-ab7b-4610-aefc-71b92a8479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8116D8-3659-4E60-A64D-B5ECADB81140}">
  <ds:schemaRefs>
    <ds:schemaRef ds:uri="http://www.w3.org/XML/1998/namespace"/>
    <ds:schemaRef ds:uri="http://purl.org/dc/dcmitype/"/>
    <ds:schemaRef ds:uri="http://purl.org/dc/elements/1.1/"/>
    <ds:schemaRef ds:uri="e3af8445-a42a-4073-9f21-5c5f10f84bf1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79872e5c-ab7b-4610-aefc-71b92a847981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B896C7D-3752-4C02-A1F1-5A2DDADA31E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 Forma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Austin</dc:creator>
  <cp:lastModifiedBy>Michael Austin</cp:lastModifiedBy>
  <cp:lastPrinted>2024-07-20T23:15:12Z</cp:lastPrinted>
  <dcterms:created xsi:type="dcterms:W3CDTF">2024-07-16T23:56:46Z</dcterms:created>
  <dcterms:modified xsi:type="dcterms:W3CDTF">2024-12-10T18:39:39Z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0x010100BC33069C248BFC4FA8A8E7D16F650679</vt:lpwstr>
  </property>
</Properties>
</file>